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D:\Bienen\01_Stockkarten\Wintereinfuetterung\"/>
    </mc:Choice>
  </mc:AlternateContent>
  <xr:revisionPtr revIDLastSave="0" documentId="13_ncr:1_{E92E7E80-4598-4317-9625-691884A9FFF8}" xr6:coauthVersionLast="43" xr6:coauthVersionMax="43" xr10:uidLastSave="{00000000-0000-0000-0000-000000000000}"/>
  <bookViews>
    <workbookView xWindow="-120" yWindow="-120" windowWidth="29040" windowHeight="15840" xr2:uid="{00000000-000D-0000-FFFF-FFFF00000000}"/>
  </bookViews>
  <sheets>
    <sheet name="Futterplan2019" sheetId="3" r:id="rId1"/>
    <sheet name="Leergewichte" sheetId="6" r:id="rId2"/>
    <sheet name="Futterarten" sheetId="4" r:id="rId3"/>
    <sheet name="Hinweise" sheetId="5" r:id="rId4"/>
    <sheet name="Tabelle1" sheetId="7" r:id="rId5"/>
  </sheets>
  <definedNames>
    <definedName name="_xlnm._FilterDatabase" localSheetId="0" hidden="1">Futterplan2019!#REF!</definedName>
    <definedName name="einMag">Futterplan2019!$C$7</definedName>
    <definedName name="FuMag">Futterplan2019!$C$8</definedName>
    <definedName name="zweiMag">Futterplan2019!$C$6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5" i="3" l="1"/>
  <c r="G36" i="3"/>
  <c r="G37" i="3"/>
  <c r="G34" i="3"/>
  <c r="G33" i="3"/>
  <c r="G15" i="3"/>
  <c r="G16" i="3"/>
  <c r="G17" i="3"/>
  <c r="G18" i="3"/>
  <c r="G19" i="3"/>
  <c r="G20" i="3"/>
  <c r="G21" i="3"/>
  <c r="G22" i="3"/>
  <c r="G23" i="3"/>
  <c r="G14" i="3"/>
  <c r="G13" i="3"/>
  <c r="E13" i="3"/>
  <c r="E14" i="3"/>
  <c r="E15" i="3"/>
  <c r="E16" i="3"/>
  <c r="E17" i="3"/>
  <c r="E18" i="3"/>
  <c r="E19" i="3"/>
  <c r="E20" i="3"/>
  <c r="E21" i="3"/>
  <c r="E22" i="3"/>
  <c r="E23" i="3"/>
  <c r="E33" i="3"/>
  <c r="E34" i="3"/>
  <c r="E35" i="3"/>
  <c r="E36" i="3"/>
  <c r="E37" i="3"/>
  <c r="B12" i="7" l="1"/>
  <c r="B9" i="7"/>
  <c r="B8" i="7"/>
  <c r="B10" i="7" s="1"/>
  <c r="B13" i="7" s="1"/>
  <c r="B17" i="7" s="1"/>
  <c r="B18" i="7" s="1"/>
  <c r="B19" i="7" s="1"/>
  <c r="B5" i="7"/>
  <c r="E26" i="6" l="1"/>
  <c r="E28" i="6"/>
  <c r="E27" i="6"/>
  <c r="E25" i="6"/>
  <c r="E18" i="6"/>
  <c r="E17" i="6"/>
  <c r="E16" i="6"/>
  <c r="E30" i="6" l="1"/>
  <c r="E32" i="6" s="1"/>
  <c r="G32" i="6" s="1"/>
  <c r="E20" i="6"/>
  <c r="E22" i="6" s="1"/>
  <c r="J22" i="6"/>
  <c r="G22" i="6"/>
  <c r="J32" i="6"/>
  <c r="M32" i="6" l="1"/>
  <c r="C6" i="3"/>
  <c r="M22" i="6"/>
  <c r="C7" i="3"/>
  <c r="O6" i="3" l="1"/>
  <c r="P6" i="3" s="1"/>
  <c r="O7" i="3"/>
  <c r="P7" i="3" s="1"/>
</calcChain>
</file>

<file path=xl/sharedStrings.xml><?xml version="1.0" encoding="utf-8"?>
<sst xmlns="http://schemas.openxmlformats.org/spreadsheetml/2006/main" count="187" uniqueCount="109">
  <si>
    <t>Legende:</t>
  </si>
  <si>
    <t>Bemerkung</t>
  </si>
  <si>
    <t>Status</t>
  </si>
  <si>
    <t>Ableger</t>
  </si>
  <si>
    <t>Standort</t>
  </si>
  <si>
    <t>AI</t>
  </si>
  <si>
    <t>FuWa</t>
  </si>
  <si>
    <t>Bilanz</t>
  </si>
  <si>
    <t xml:space="preserve">Ziel nach Einfütterung: </t>
  </si>
  <si>
    <t>Anmerkungen zu Futtersorten</t>
  </si>
  <si>
    <t>Abkürzung</t>
  </si>
  <si>
    <t>Futter</t>
  </si>
  <si>
    <t>Z3:W2</t>
  </si>
  <si>
    <t>Apiinvert Sirup</t>
  </si>
  <si>
    <t>Bei Apiinvert entspricht Menge in Liter ungefährt dem Trockengewicht des Futters in kg nach Einlagerung durch die Bienen. Deswegen Menge AI = Gewicht Futter</t>
  </si>
  <si>
    <t>Zuckerwasser 3:2</t>
  </si>
  <si>
    <t>Zuckerwasser mit 3 Teilen Zucker und 2 Teilen Wasser (...also 3kg Zucker und 2kg Wasser)</t>
  </si>
  <si>
    <t>AF</t>
  </si>
  <si>
    <t>Apifonda</t>
  </si>
  <si>
    <t>Futterteig</t>
  </si>
  <si>
    <t>Futterwaben</t>
  </si>
  <si>
    <t>Futterwaben aus anderem Volk bzw. Wabenlager</t>
  </si>
  <si>
    <t>Zellen zur Dateneingabe</t>
  </si>
  <si>
    <t>Zellen mit Berechnungen (nicht löschen!)</t>
  </si>
  <si>
    <t xml:space="preserve">gewogen wird: </t>
  </si>
  <si>
    <t>Beute mit Boden, zwei Zargen, Holzdeckel, aber ohne Blechdeckel</t>
  </si>
  <si>
    <t xml:space="preserve">Standard Abzuggewicht: </t>
  </si>
  <si>
    <t>Hochrechnung</t>
  </si>
  <si>
    <t>Hinweise zur Fütterung</t>
  </si>
  <si>
    <t>Boden ohne Varroaschieber mit Fluglochkeil</t>
  </si>
  <si>
    <t>Boden mit Varroaschieber und mit Fluglochkeil</t>
  </si>
  <si>
    <t>Zarge volle Höhe, Weymoutskiefer</t>
  </si>
  <si>
    <t>Zarge 2/3 Höhe, Weymoutskiefer</t>
  </si>
  <si>
    <t>Absperrgitter mit Holzrahmen</t>
  </si>
  <si>
    <t>Holzdeckel ohne Filzeinlage</t>
  </si>
  <si>
    <t>Blechdeckel (verzinkt)</t>
  </si>
  <si>
    <t>Zanderrähmchen leer gedrahtet</t>
  </si>
  <si>
    <t>Zanderrähmchen mit Mittelwand</t>
  </si>
  <si>
    <t>Zanderrähmchen 2/3 leer gedrahtet</t>
  </si>
  <si>
    <t>Zanderrähmchen 2/3 mit Mittelwand</t>
  </si>
  <si>
    <t>Hersteller Firma Bienenweber aus Gera</t>
  </si>
  <si>
    <t>kg</t>
  </si>
  <si>
    <t>kg (Quelle: Internetseite Firma Weber)</t>
  </si>
  <si>
    <t>kg (Quelle: selbst gewogen)</t>
  </si>
  <si>
    <t>Vollgewicht</t>
  </si>
  <si>
    <t>Zugwaage</t>
  </si>
  <si>
    <t>Boden</t>
  </si>
  <si>
    <t>Holzdeckel</t>
  </si>
  <si>
    <t>Zsumme</t>
  </si>
  <si>
    <t>Summe</t>
  </si>
  <si>
    <t>Überwintern auf einem Magazin</t>
  </si>
  <si>
    <t>Überwintern auf zwei Magazinen</t>
  </si>
  <si>
    <t>zwei Vollmagazine mit 10 Rähmchen mit Mittelwänden:</t>
  </si>
  <si>
    <t>Leergewichte bezogen auf Hohenheimer Einfachbeute aus Weymouthskiefer</t>
  </si>
  <si>
    <t>ein Vollmagazin mit 10 Rähmchen mit Mittelwänden</t>
  </si>
  <si>
    <t>Bienen (15T)</t>
  </si>
  <si>
    <t>kg für zusätzliche Beutenteile, die später abgenommen werden (z.B. Futtermagazin)</t>
  </si>
  <si>
    <t>Futtermagazin (5kg), ein Magazin</t>
  </si>
  <si>
    <t>Futtermagazin (5kg), zwei Magazine</t>
  </si>
  <si>
    <t>Absperrgitter (Trennung M1-M2 während Auffütterung)</t>
  </si>
  <si>
    <t>gemessen [kg]</t>
  </si>
  <si>
    <t>Volk-Nr</t>
  </si>
  <si>
    <t>gemessen am:</t>
  </si>
  <si>
    <t>Mit FuMag:</t>
  </si>
  <si>
    <t>Zugwaage:</t>
  </si>
  <si>
    <t>(noch zu füttern)
[kg]</t>
  </si>
  <si>
    <t>Gewicht ohne FuMag [kg]</t>
  </si>
  <si>
    <t>Cubitainer 16kg AI</t>
  </si>
  <si>
    <t>Gewicht</t>
  </si>
  <si>
    <t>Menge</t>
  </si>
  <si>
    <t>Rest 14 Kartons - Annahme 1 Liter = 1kg Winterfutter im Volk</t>
  </si>
  <si>
    <t>Rest vor Fütterung 04.09.16</t>
  </si>
  <si>
    <t>Fütterung</t>
  </si>
  <si>
    <t>kg Winterfutter</t>
  </si>
  <si>
    <t>Rest nach Fütterung</t>
  </si>
  <si>
    <t>Reserve durch Auflösung</t>
  </si>
  <si>
    <t>damit verfügbares Futter</t>
  </si>
  <si>
    <t>Bedarf ohne Völker die †</t>
  </si>
  <si>
    <t>…noch zu kaufen</t>
  </si>
  <si>
    <t>kg =&gt; Liter</t>
  </si>
  <si>
    <t>entspricht</t>
  </si>
  <si>
    <t>kg Apiinvert</t>
  </si>
  <si>
    <t>Packungen Cubitainer 28kg</t>
  </si>
  <si>
    <t>17-09</t>
  </si>
  <si>
    <r>
      <t xml:space="preserve">kg Zielgewicht mit </t>
    </r>
    <r>
      <rPr>
        <b/>
        <sz val="10"/>
        <rFont val="Arial"/>
        <family val="2"/>
      </rPr>
      <t>einem Magazin</t>
    </r>
    <r>
      <rPr>
        <sz val="10"/>
        <rFont val="Arial"/>
        <family val="2"/>
      </rPr>
      <t xml:space="preserve"> und Futtermagazin (5k) nach Einfütterung (Hohenheimer Einfachbeute, Weber)</t>
    </r>
  </si>
  <si>
    <r>
      <t xml:space="preserve">kg Zielgewicht mit </t>
    </r>
    <r>
      <rPr>
        <b/>
        <sz val="10"/>
        <rFont val="Arial"/>
        <family val="2"/>
      </rPr>
      <t>zwei Magazinen</t>
    </r>
    <r>
      <rPr>
        <sz val="10"/>
        <rFont val="Arial"/>
        <family val="2"/>
      </rPr>
      <t xml:space="preserve"> und Futtermagazin (5kg) nach Einfütterung (Hohenheimer Einfachbeute, Weber)</t>
    </r>
  </si>
  <si>
    <r>
      <t xml:space="preserve">kg Zielgewicht mit </t>
    </r>
    <r>
      <rPr>
        <b/>
        <sz val="10"/>
        <rFont val="Arial"/>
        <family val="2"/>
      </rPr>
      <t>zwei Magazinen und Futtermagazin (5kg)</t>
    </r>
    <r>
      <rPr>
        <sz val="10"/>
        <rFont val="Arial"/>
        <family val="2"/>
      </rPr>
      <t xml:space="preserve"> nach Einfütterung (Hohenheimer Einfachbeute, Weber)</t>
    </r>
  </si>
  <si>
    <r>
      <t xml:space="preserve">kg Zielgewicht mit </t>
    </r>
    <r>
      <rPr>
        <b/>
        <sz val="10"/>
        <rFont val="Arial"/>
        <family val="2"/>
      </rPr>
      <t>einem Magazin und Futtermagazin (5kg)</t>
    </r>
    <r>
      <rPr>
        <sz val="10"/>
        <rFont val="Arial"/>
        <family val="2"/>
      </rPr>
      <t xml:space="preserve"> nach Einfütterung (Hohenheimer Einfachbeute, Weber)</t>
    </r>
  </si>
  <si>
    <t>Zielgewicht</t>
  </si>
  <si>
    <t>Anzeige Zugwaage mit FuMag:</t>
  </si>
  <si>
    <t>Söllert</t>
  </si>
  <si>
    <t>19-01</t>
  </si>
  <si>
    <t>18-08</t>
  </si>
  <si>
    <t>18-09</t>
  </si>
  <si>
    <t>Futtermagazin (5kg), zwei Magazine (Waagvolk)</t>
  </si>
  <si>
    <t>19-x</t>
  </si>
  <si>
    <t>19-11</t>
  </si>
  <si>
    <t>19-05</t>
  </si>
  <si>
    <t>19-04</t>
  </si>
  <si>
    <t>19-03</t>
  </si>
  <si>
    <t>19-02</t>
  </si>
  <si>
    <t>19-06</t>
  </si>
  <si>
    <t>18-x</t>
  </si>
  <si>
    <t>19-10</t>
  </si>
  <si>
    <t>19-25</t>
  </si>
  <si>
    <t>19-08</t>
  </si>
  <si>
    <t>19-07</t>
  </si>
  <si>
    <t>Tal</t>
  </si>
  <si>
    <t>Wintereinfütterung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</si>
</sst>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11" x14ac:knownFonts="1">
    <font>
      <sz val="10"/>
      <name val="Arial"/>
    </font>
    <font>
      <sz val="10"/>
      <name val="Arial"/>
      <family val="2"/>
    </font>
    <font>
      <b/>
      <sz val="10"/>
      <name val="Arial"/>
      <family val="2"/>
    </font>
    <font>
      <b/>
      <sz val="12"/>
      <name val="Arial"/>
      <family val="2"/>
    </font>
    <font>
      <sz val="8"/>
      <name val="Arial"/>
      <family val="2"/>
    </font>
    <font>
      <sz val="10"/>
      <name val="Arial"/>
      <family val="2"/>
    </font>
    <font>
      <b/>
      <sz val="16"/>
      <name val="Arial"/>
      <family val="2"/>
    </font>
    <font>
      <sz val="9"/>
      <color indexed="81"/>
      <name val="Tahoma"/>
      <family val="2"/>
    </font>
    <font>
      <b/>
      <sz val="9"/>
      <color indexed="81"/>
      <name val="Tahoma"/>
      <family val="2"/>
    </font>
    <font>
      <b/>
      <sz val="11"/>
      <name val="Arial"/>
      <family val="2"/>
    </font>
    <font>
      <sz val="12"/>
      <name val="Arial"/>
      <family val="2"/>
    </font>
  </fonts>
  <fills count="8">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6">
    <border>
      <left/>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s>
  <cellStyleXfs count="2">
    <xf numFmtId="0" fontId="0" fillId="0" borderId="0"/>
    <xf numFmtId="44" fontId="1" fillId="0" borderId="0" applyFont="0" applyFill="0" applyBorder="0" applyAlignment="0" applyProtection="0"/>
  </cellStyleXfs>
  <cellXfs count="50">
    <xf numFmtId="0" fontId="0" fillId="0" borderId="0" xfId="0"/>
    <xf numFmtId="0" fontId="3" fillId="0" borderId="0" xfId="0" applyFont="1"/>
    <xf numFmtId="0" fontId="2" fillId="0" borderId="1" xfId="0" applyFont="1" applyBorder="1"/>
    <xf numFmtId="0" fontId="0" fillId="0" borderId="2" xfId="0" applyBorder="1"/>
    <xf numFmtId="0" fontId="0" fillId="0" borderId="2" xfId="0" applyFill="1" applyBorder="1"/>
    <xf numFmtId="0" fontId="3" fillId="0" borderId="1" xfId="0" applyFont="1" applyBorder="1"/>
    <xf numFmtId="17" fontId="3" fillId="0" borderId="0" xfId="0" quotePrefix="1" applyNumberFormat="1" applyFont="1"/>
    <xf numFmtId="0" fontId="3" fillId="0" borderId="0" xfId="0" quotePrefix="1" applyFont="1"/>
    <xf numFmtId="0" fontId="2" fillId="0" borderId="1" xfId="0" applyFont="1" applyBorder="1" applyAlignment="1">
      <alignment wrapText="1"/>
    </xf>
    <xf numFmtId="14" fontId="0" fillId="0" borderId="0" xfId="0" applyNumberFormat="1"/>
    <xf numFmtId="0" fontId="2" fillId="0" borderId="0" xfId="0" applyFont="1" applyBorder="1" applyAlignment="1">
      <alignment wrapText="1"/>
    </xf>
    <xf numFmtId="14" fontId="2" fillId="0" borderId="3" xfId="0" applyNumberFormat="1" applyFont="1" applyBorder="1" applyAlignment="1">
      <alignment horizontal="center" wrapText="1"/>
    </xf>
    <xf numFmtId="14" fontId="2" fillId="0" borderId="4" xfId="0" applyNumberFormat="1" applyFont="1" applyBorder="1" applyAlignment="1">
      <alignment horizontal="center" wrapText="1"/>
    </xf>
    <xf numFmtId="0" fontId="0" fillId="0" borderId="2" xfId="0" applyBorder="1" applyAlignment="1">
      <alignment horizontal="center"/>
    </xf>
    <xf numFmtId="0" fontId="2" fillId="0" borderId="0" xfId="0" applyFont="1"/>
    <xf numFmtId="0" fontId="0" fillId="3" borderId="0" xfId="0" applyFill="1" applyAlignment="1">
      <alignment horizontal="center"/>
    </xf>
    <xf numFmtId="0" fontId="0" fillId="3" borderId="2" xfId="0" applyFill="1" applyBorder="1" applyAlignment="1">
      <alignment horizontal="center"/>
    </xf>
    <xf numFmtId="0" fontId="0" fillId="3" borderId="0" xfId="0" applyFill="1" applyBorder="1" applyAlignment="1">
      <alignment horizontal="center"/>
    </xf>
    <xf numFmtId="0" fontId="0" fillId="0" borderId="0" xfId="0" applyAlignment="1">
      <alignment horizontal="right"/>
    </xf>
    <xf numFmtId="164" fontId="0" fillId="2" borderId="4" xfId="0" applyNumberFormat="1" applyFill="1" applyBorder="1" applyAlignment="1">
      <alignment horizontal="center"/>
    </xf>
    <xf numFmtId="164" fontId="0" fillId="2" borderId="5" xfId="0" applyNumberFormat="1" applyFill="1" applyBorder="1" applyAlignment="1">
      <alignment horizontal="center"/>
    </xf>
    <xf numFmtId="0" fontId="5" fillId="0" borderId="0" xfId="0" applyFont="1"/>
    <xf numFmtId="0" fontId="3" fillId="0" borderId="0" xfId="0" quotePrefix="1" applyFont="1" applyFill="1" applyBorder="1"/>
    <xf numFmtId="0" fontId="2" fillId="5" borderId="0" xfId="0" applyFont="1" applyFill="1"/>
    <xf numFmtId="0" fontId="6" fillId="0" borderId="0" xfId="0" applyFont="1"/>
    <xf numFmtId="14" fontId="5" fillId="0" borderId="0" xfId="0" applyNumberFormat="1" applyFont="1"/>
    <xf numFmtId="0" fontId="2" fillId="0" borderId="0" xfId="0" applyFont="1" applyFill="1" applyBorder="1" applyAlignment="1">
      <alignment wrapText="1"/>
    </xf>
    <xf numFmtId="0" fontId="0" fillId="0" borderId="0" xfId="0" applyBorder="1"/>
    <xf numFmtId="0" fontId="1" fillId="0" borderId="0" xfId="0" applyFont="1"/>
    <xf numFmtId="0" fontId="1" fillId="0" borderId="0" xfId="0" applyFont="1" applyFill="1" applyBorder="1"/>
    <xf numFmtId="0" fontId="3" fillId="0" borderId="2" xfId="0" quotePrefix="1" applyFont="1" applyBorder="1"/>
    <xf numFmtId="0" fontId="1" fillId="0" borderId="2" xfId="0" applyFont="1" applyFill="1" applyBorder="1"/>
    <xf numFmtId="0" fontId="1" fillId="0" borderId="0" xfId="0" applyFont="1" applyBorder="1"/>
    <xf numFmtId="0" fontId="10" fillId="0" borderId="0" xfId="0" applyFont="1"/>
    <xf numFmtId="0" fontId="3" fillId="4" borderId="0" xfId="0" applyFont="1" applyFill="1"/>
    <xf numFmtId="164" fontId="3" fillId="0" borderId="0" xfId="0" applyNumberFormat="1" applyFont="1" applyFill="1"/>
    <xf numFmtId="164" fontId="3" fillId="0" borderId="0" xfId="0" applyNumberFormat="1" applyFont="1"/>
    <xf numFmtId="164" fontId="3" fillId="2" borderId="0" xfId="0" applyNumberFormat="1" applyFont="1" applyFill="1"/>
    <xf numFmtId="0" fontId="3" fillId="2" borderId="0" xfId="0" applyFont="1" applyFill="1"/>
    <xf numFmtId="0" fontId="9" fillId="6" borderId="2" xfId="0" applyFont="1" applyFill="1" applyBorder="1" applyAlignment="1">
      <alignment horizontal="center"/>
    </xf>
    <xf numFmtId="0" fontId="9" fillId="6" borderId="0" xfId="0" applyFont="1" applyFill="1" applyAlignment="1">
      <alignment horizontal="center"/>
    </xf>
    <xf numFmtId="16" fontId="3" fillId="0" borderId="0" xfId="0" quotePrefix="1" applyNumberFormat="1" applyFont="1"/>
    <xf numFmtId="16" fontId="3" fillId="0" borderId="0" xfId="0" quotePrefix="1" applyNumberFormat="1" applyFont="1" applyFill="1" applyBorder="1"/>
    <xf numFmtId="164" fontId="9" fillId="6" borderId="0" xfId="0" applyNumberFormat="1" applyFont="1" applyFill="1" applyAlignment="1">
      <alignment horizontal="center"/>
    </xf>
    <xf numFmtId="0" fontId="0" fillId="0" borderId="0" xfId="0" applyAlignment="1">
      <alignment horizontal="right"/>
    </xf>
    <xf numFmtId="0" fontId="0" fillId="2" borderId="0" xfId="0" applyFill="1" applyAlignment="1">
      <alignment horizontal="left"/>
    </xf>
    <xf numFmtId="0" fontId="0" fillId="3" borderId="0" xfId="0" applyFill="1" applyAlignment="1">
      <alignment horizontal="left"/>
    </xf>
    <xf numFmtId="164" fontId="3" fillId="7" borderId="0" xfId="0" applyNumberFormat="1" applyFont="1" applyFill="1" applyAlignment="1">
      <alignment horizontal="center"/>
    </xf>
    <xf numFmtId="164" fontId="3" fillId="2" borderId="0" xfId="0" applyNumberFormat="1" applyFont="1" applyFill="1" applyAlignment="1">
      <alignment horizontal="center"/>
    </xf>
    <xf numFmtId="16" fontId="3" fillId="0" borderId="2" xfId="0" quotePrefix="1" applyNumberFormat="1" applyFont="1" applyBorder="1"/>
  </cellXfs>
  <cellStyles count="2">
    <cellStyle name="Euro"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0</xdr:rowOff>
    </xdr:from>
    <xdr:to>
      <xdr:col>6</xdr:col>
      <xdr:colOff>542925</xdr:colOff>
      <xdr:row>25</xdr:row>
      <xdr:rowOff>142875</xdr:rowOff>
    </xdr:to>
    <xdr:sp macro="" textlink="">
      <xdr:nvSpPr>
        <xdr:cNvPr id="2049" name="Text Box 1">
          <a:extLst>
            <a:ext uri="{FF2B5EF4-FFF2-40B4-BE49-F238E27FC236}">
              <a16:creationId xmlns:a16="http://schemas.microsoft.com/office/drawing/2014/main" id="{00000000-0008-0000-0300-000001080000}"/>
            </a:ext>
          </a:extLst>
        </xdr:cNvPr>
        <xdr:cNvSpPr txBox="1">
          <a:spLocks noChangeArrowheads="1"/>
        </xdr:cNvSpPr>
      </xdr:nvSpPr>
      <xdr:spPr bwMode="auto">
        <a:xfrm>
          <a:off x="57150" y="361950"/>
          <a:ext cx="5057775" cy="38671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Zielgewichte für eingelagertes Futter im Bienenvolk:</a:t>
          </a:r>
        </a:p>
        <a:p>
          <a:pPr algn="l" rtl="0">
            <a:defRPr sz="1000"/>
          </a:pPr>
          <a:r>
            <a:rPr lang="de-DE" sz="1000" b="0" i="0" u="none" strike="noStrike" baseline="0">
              <a:solidFill>
                <a:srgbClr val="000000"/>
              </a:solidFill>
              <a:latin typeface="Arial"/>
              <a:cs typeface="Arial"/>
            </a:rPr>
            <a:t>18...25kg für ein zweiräumiges Bienenvolk (Überwinterung auf zwei Zargen)</a:t>
          </a:r>
        </a:p>
        <a:p>
          <a:pPr algn="l" rtl="0">
            <a:defRPr sz="1000"/>
          </a:pPr>
          <a:r>
            <a:rPr lang="de-DE" sz="1000" b="0" i="0" u="none" strike="noStrike" baseline="0">
              <a:solidFill>
                <a:srgbClr val="000000"/>
              </a:solidFill>
              <a:latin typeface="Arial"/>
              <a:cs typeface="Arial"/>
            </a:rPr>
            <a:t>12...15kg für ein einräumiges Bienenvolk (Überwinterung auf einer Zarge)</a:t>
          </a:r>
        </a:p>
        <a:p>
          <a:pPr algn="l" rtl="0">
            <a:defRPr sz="1000"/>
          </a:pPr>
          <a:r>
            <a:rPr lang="de-DE" sz="1000" b="0" i="0" u="none" strike="noStrike" baseline="0">
              <a:solidFill>
                <a:srgbClr val="000000"/>
              </a:solidFill>
              <a:latin typeface="Arial"/>
              <a:cs typeface="Arial"/>
            </a:rPr>
            <a:t>(Quelle: ADIZ 09/2013)</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Wichtig ist, was im Bienenvolk an Winterfutter eingelagert ist - nicht was man hineinkippt. Stille Räuberei nicht unterschätzen!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Je nach Futterart sind Umarbeitungsverluste zu berücksichtigen. Bei Zuckerwasser aus Haushaltszucker können das bis zu 25% Verluste sein (Quelle: Zander/Bötcher, Zucht und Pflege der Honigbiene). Deshalb =&gt; siehe oben.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Zielgewichte der Komplettbeute mit Leerbeute bestimmen (Boden, Zargen, Rähmchen mit Mittelwänden, Deckel). Wer es genau nehmen will, kann die Bienen mit 0,1 Gramm pro Biene berücksichtigen - pro gut besetzter Wabengasse ca. 1000 Bienen rechnen.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Beim Wiegen mit der Zugwaage auf den Drehpunkt achten. Die Beute muss gegenüber der Waage auf der Beutenkante den Drehpunkt haben, sonst wird nicht das halbe Beutengewicht gemessen.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Einfütterung nicht mit einer großen Menge auf einmal, da sonst das Brutnest mit Futter blockiert wird und die Brutaktivität zum erliegen kommen kann. Besser mehrfach im Abstand von mehreren Tagen mit kleineren Mengen füttern.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1"/>
  <sheetViews>
    <sheetView tabSelected="1" zoomScale="90" workbookViewId="0">
      <pane xSplit="1" topLeftCell="B1" activePane="topRight" state="frozen"/>
      <selection pane="topRight" activeCell="A2" sqref="A2"/>
    </sheetView>
  </sheetViews>
  <sheetFormatPr baseColWidth="10" defaultRowHeight="12.75" x14ac:dyDescent="0.2"/>
  <cols>
    <col min="1" max="1" width="11.42578125" customWidth="1"/>
    <col min="2" max="2" width="9.5703125" customWidth="1"/>
    <col min="3" max="3" width="8.7109375" customWidth="1"/>
    <col min="4" max="4" width="18.5703125" customWidth="1"/>
    <col min="5" max="5" width="14.7109375" customWidth="1"/>
    <col min="6" max="6" width="55.140625" customWidth="1"/>
    <col min="7" max="7" width="17" customWidth="1"/>
    <col min="8" max="8" width="18.5703125" customWidth="1"/>
    <col min="9" max="9" width="14.7109375" customWidth="1"/>
    <col min="10" max="10" width="34" customWidth="1"/>
    <col min="11" max="11" width="9.140625" customWidth="1"/>
    <col min="12" max="12" width="15.7109375" customWidth="1"/>
    <col min="13" max="13" width="2.5703125" customWidth="1"/>
    <col min="14" max="14" width="8.7109375" customWidth="1"/>
    <col min="15" max="15" width="12.5703125" customWidth="1"/>
    <col min="16" max="18" width="8.7109375" customWidth="1"/>
    <col min="19" max="19" width="4.7109375" customWidth="1"/>
    <col min="20" max="32" width="8.7109375" customWidth="1"/>
  </cols>
  <sheetData>
    <row r="1" spans="1:16" ht="20.25" x14ac:dyDescent="0.3">
      <c r="A1" s="24" t="s">
        <v>108</v>
      </c>
      <c r="B1" s="1"/>
      <c r="C1" s="1"/>
    </row>
    <row r="2" spans="1:16" x14ac:dyDescent="0.2">
      <c r="A2" s="14" t="s">
        <v>0</v>
      </c>
      <c r="B2" s="45" t="s">
        <v>22</v>
      </c>
      <c r="C2" s="45"/>
      <c r="D2" s="45"/>
    </row>
    <row r="3" spans="1:16" x14ac:dyDescent="0.2">
      <c r="B3" s="46" t="s">
        <v>23</v>
      </c>
      <c r="C3" s="46"/>
      <c r="D3" s="46"/>
    </row>
    <row r="5" spans="1:16" x14ac:dyDescent="0.2">
      <c r="A5" s="44" t="s">
        <v>24</v>
      </c>
      <c r="B5" s="44"/>
      <c r="C5" t="s">
        <v>25</v>
      </c>
      <c r="O5" s="28" t="s">
        <v>88</v>
      </c>
      <c r="P5" s="28" t="s">
        <v>89</v>
      </c>
    </row>
    <row r="6" spans="1:16" ht="15.75" x14ac:dyDescent="0.25">
      <c r="A6" s="44" t="s">
        <v>8</v>
      </c>
      <c r="B6" s="44"/>
      <c r="C6" s="37">
        <f>Leergewichte!J32</f>
        <v>46.58</v>
      </c>
      <c r="D6" s="28" t="s">
        <v>85</v>
      </c>
      <c r="H6" s="28" t="s">
        <v>86</v>
      </c>
      <c r="O6" s="47">
        <f>zweiMag+FuMag</f>
        <v>51.58</v>
      </c>
      <c r="P6" s="48">
        <f>O6/2</f>
        <v>25.79</v>
      </c>
    </row>
    <row r="7" spans="1:16" ht="15.75" x14ac:dyDescent="0.25">
      <c r="A7" s="18"/>
      <c r="B7" s="18"/>
      <c r="C7" s="37">
        <f>Leergewichte!J22</f>
        <v>33.1</v>
      </c>
      <c r="D7" s="28" t="s">
        <v>84</v>
      </c>
      <c r="H7" s="28" t="s">
        <v>87</v>
      </c>
      <c r="O7" s="47">
        <f>einMag+FuMag</f>
        <v>38.1</v>
      </c>
      <c r="P7" s="48">
        <f>O7/2</f>
        <v>19.05</v>
      </c>
    </row>
    <row r="8" spans="1:16" ht="15.75" x14ac:dyDescent="0.25">
      <c r="A8" s="44" t="s">
        <v>26</v>
      </c>
      <c r="B8" s="44"/>
      <c r="C8" s="38">
        <v>5</v>
      </c>
      <c r="D8" t="s">
        <v>56</v>
      </c>
      <c r="H8" t="s">
        <v>56</v>
      </c>
    </row>
    <row r="10" spans="1:16" x14ac:dyDescent="0.2">
      <c r="D10" s="12" t="s">
        <v>62</v>
      </c>
      <c r="E10" s="25">
        <v>43702</v>
      </c>
      <c r="F10" s="9"/>
    </row>
    <row r="11" spans="1:16" x14ac:dyDescent="0.2">
      <c r="D11" s="12" t="s">
        <v>45</v>
      </c>
      <c r="E11" s="10" t="s">
        <v>27</v>
      </c>
      <c r="G11" s="14" t="s">
        <v>7</v>
      </c>
    </row>
    <row r="12" spans="1:16" ht="27" thickBot="1" x14ac:dyDescent="0.3">
      <c r="A12" s="5" t="s">
        <v>61</v>
      </c>
      <c r="B12" s="2" t="s">
        <v>4</v>
      </c>
      <c r="C12" s="2" t="s">
        <v>2</v>
      </c>
      <c r="D12" s="11" t="s">
        <v>60</v>
      </c>
      <c r="E12" s="8" t="s">
        <v>66</v>
      </c>
      <c r="F12" s="8" t="s">
        <v>1</v>
      </c>
      <c r="G12" s="26" t="s">
        <v>65</v>
      </c>
    </row>
    <row r="13" spans="1:16" ht="15.75" x14ac:dyDescent="0.25">
      <c r="A13" s="6" t="s">
        <v>96</v>
      </c>
      <c r="B13" s="28" t="s">
        <v>107</v>
      </c>
      <c r="C13" s="28" t="s">
        <v>3</v>
      </c>
      <c r="D13" s="19">
        <v>12</v>
      </c>
      <c r="E13" s="15">
        <f t="shared" ref="E13:E37" si="0">(D13-(FuMag/2))*2</f>
        <v>19</v>
      </c>
      <c r="F13" t="s">
        <v>57</v>
      </c>
      <c r="G13" s="39">
        <f>einMag-E13</f>
        <v>14.100000000000001</v>
      </c>
      <c r="H13" s="13"/>
    </row>
    <row r="14" spans="1:16" ht="15.75" x14ac:dyDescent="0.25">
      <c r="A14" s="7" t="s">
        <v>97</v>
      </c>
      <c r="B14" s="28" t="s">
        <v>107</v>
      </c>
      <c r="C14" s="28" t="s">
        <v>3</v>
      </c>
      <c r="D14" s="19">
        <v>13.6</v>
      </c>
      <c r="E14" s="15">
        <f t="shared" si="0"/>
        <v>22.2</v>
      </c>
      <c r="F14" t="s">
        <v>57</v>
      </c>
      <c r="G14" s="43">
        <f>einMag-E14</f>
        <v>10.900000000000002</v>
      </c>
    </row>
    <row r="15" spans="1:16" ht="15.75" x14ac:dyDescent="0.25">
      <c r="A15" s="41" t="s">
        <v>98</v>
      </c>
      <c r="B15" s="28" t="s">
        <v>107</v>
      </c>
      <c r="C15" s="28" t="s">
        <v>3</v>
      </c>
      <c r="D15" s="19">
        <v>13.7</v>
      </c>
      <c r="E15" s="15">
        <f t="shared" si="0"/>
        <v>22.4</v>
      </c>
      <c r="F15" t="s">
        <v>57</v>
      </c>
      <c r="G15" s="43">
        <f>einMag-E15</f>
        <v>10.700000000000003</v>
      </c>
    </row>
    <row r="16" spans="1:16" ht="15.75" x14ac:dyDescent="0.25">
      <c r="A16" s="7" t="s">
        <v>99</v>
      </c>
      <c r="B16" s="28" t="s">
        <v>107</v>
      </c>
      <c r="C16" s="28" t="s">
        <v>3</v>
      </c>
      <c r="D16" s="19">
        <v>12.4</v>
      </c>
      <c r="E16" s="15">
        <f t="shared" si="0"/>
        <v>19.8</v>
      </c>
      <c r="F16" t="s">
        <v>57</v>
      </c>
      <c r="G16" s="43">
        <f>einMag-E16</f>
        <v>13.3</v>
      </c>
    </row>
    <row r="17" spans="1:7" ht="15.75" x14ac:dyDescent="0.25">
      <c r="A17" s="22" t="s">
        <v>100</v>
      </c>
      <c r="B17" s="29" t="s">
        <v>107</v>
      </c>
      <c r="C17" s="29" t="s">
        <v>3</v>
      </c>
      <c r="D17" s="19">
        <v>13</v>
      </c>
      <c r="E17" s="17">
        <f t="shared" si="0"/>
        <v>21</v>
      </c>
      <c r="F17" t="s">
        <v>57</v>
      </c>
      <c r="G17" s="43">
        <f>einMag-E17</f>
        <v>12.100000000000001</v>
      </c>
    </row>
    <row r="18" spans="1:7" ht="15.75" x14ac:dyDescent="0.25">
      <c r="A18" s="22" t="s">
        <v>101</v>
      </c>
      <c r="B18" s="29" t="s">
        <v>107</v>
      </c>
      <c r="C18" s="29" t="s">
        <v>3</v>
      </c>
      <c r="D18" s="19">
        <v>14</v>
      </c>
      <c r="E18" s="17">
        <f t="shared" si="0"/>
        <v>23</v>
      </c>
      <c r="F18" t="s">
        <v>57</v>
      </c>
      <c r="G18" s="43">
        <f>einMag-E18</f>
        <v>10.100000000000001</v>
      </c>
    </row>
    <row r="19" spans="1:7" ht="15.75" x14ac:dyDescent="0.25">
      <c r="A19" s="22" t="s">
        <v>102</v>
      </c>
      <c r="B19" s="29" t="s">
        <v>107</v>
      </c>
      <c r="C19" s="29" t="s">
        <v>3</v>
      </c>
      <c r="D19" s="19">
        <v>12.5</v>
      </c>
      <c r="E19" s="17">
        <f t="shared" si="0"/>
        <v>20</v>
      </c>
      <c r="F19" t="s">
        <v>57</v>
      </c>
      <c r="G19" s="43">
        <f>einMag-E19</f>
        <v>13.100000000000001</v>
      </c>
    </row>
    <row r="20" spans="1:7" ht="15.75" x14ac:dyDescent="0.25">
      <c r="A20" s="22" t="s">
        <v>103</v>
      </c>
      <c r="B20" s="29" t="s">
        <v>107</v>
      </c>
      <c r="C20" s="29" t="s">
        <v>3</v>
      </c>
      <c r="D20" s="19">
        <v>11.6</v>
      </c>
      <c r="E20" s="17">
        <f t="shared" ref="E20:E23" si="1">(D20-(FuMag/2))*2</f>
        <v>18.2</v>
      </c>
      <c r="F20" t="s">
        <v>57</v>
      </c>
      <c r="G20" s="43">
        <f>einMag-E20</f>
        <v>14.900000000000002</v>
      </c>
    </row>
    <row r="21" spans="1:7" ht="15.75" x14ac:dyDescent="0.25">
      <c r="A21" s="22" t="s">
        <v>104</v>
      </c>
      <c r="B21" s="29" t="s">
        <v>107</v>
      </c>
      <c r="C21" s="29" t="s">
        <v>3</v>
      </c>
      <c r="D21" s="19">
        <v>12</v>
      </c>
      <c r="E21" s="17">
        <f t="shared" si="1"/>
        <v>19</v>
      </c>
      <c r="F21" t="s">
        <v>57</v>
      </c>
      <c r="G21" s="43">
        <f>einMag-E21</f>
        <v>14.100000000000001</v>
      </c>
    </row>
    <row r="22" spans="1:7" ht="15.75" x14ac:dyDescent="0.25">
      <c r="A22" s="22" t="s">
        <v>105</v>
      </c>
      <c r="B22" s="29" t="s">
        <v>107</v>
      </c>
      <c r="C22" s="29" t="s">
        <v>3</v>
      </c>
      <c r="D22" s="19">
        <v>12.4</v>
      </c>
      <c r="E22" s="17">
        <f t="shared" si="1"/>
        <v>19.8</v>
      </c>
      <c r="F22" t="s">
        <v>57</v>
      </c>
      <c r="G22" s="43">
        <f>einMag-E22</f>
        <v>13.3</v>
      </c>
    </row>
    <row r="23" spans="1:7" ht="15.75" x14ac:dyDescent="0.25">
      <c r="A23" s="42" t="s">
        <v>106</v>
      </c>
      <c r="B23" s="29" t="s">
        <v>107</v>
      </c>
      <c r="C23" s="29" t="s">
        <v>3</v>
      </c>
      <c r="D23" s="19">
        <v>13.3</v>
      </c>
      <c r="E23" s="17">
        <f t="shared" si="1"/>
        <v>21.6</v>
      </c>
      <c r="F23" t="s">
        <v>57</v>
      </c>
      <c r="G23" s="43">
        <f>einMag-E23</f>
        <v>11.5</v>
      </c>
    </row>
    <row r="24" spans="1:7" ht="15.75" x14ac:dyDescent="0.25">
      <c r="A24" s="22"/>
      <c r="B24" s="29"/>
      <c r="C24" s="29"/>
      <c r="D24" s="19"/>
      <c r="E24" s="17"/>
      <c r="G24" s="43"/>
    </row>
    <row r="25" spans="1:7" ht="15.75" x14ac:dyDescent="0.25">
      <c r="A25" s="22"/>
      <c r="B25" s="29"/>
      <c r="C25" s="29"/>
      <c r="D25" s="19"/>
      <c r="E25" s="17"/>
      <c r="G25" s="43"/>
    </row>
    <row r="26" spans="1:7" ht="15.75" x14ac:dyDescent="0.25">
      <c r="A26" s="22"/>
      <c r="B26" s="29"/>
      <c r="C26" s="29"/>
      <c r="D26" s="19"/>
      <c r="E26" s="17"/>
      <c r="G26" s="43"/>
    </row>
    <row r="27" spans="1:7" ht="15.75" x14ac:dyDescent="0.25">
      <c r="A27" s="22"/>
      <c r="B27" s="29"/>
      <c r="C27" s="29"/>
      <c r="D27" s="19"/>
      <c r="E27" s="17"/>
      <c r="G27" s="43"/>
    </row>
    <row r="28" spans="1:7" ht="15.75" x14ac:dyDescent="0.25">
      <c r="A28" s="22"/>
      <c r="B28" s="29"/>
      <c r="C28" s="29"/>
      <c r="D28" s="19"/>
      <c r="E28" s="17"/>
      <c r="G28" s="43"/>
    </row>
    <row r="29" spans="1:7" ht="15.75" x14ac:dyDescent="0.25">
      <c r="A29" s="22"/>
      <c r="B29" s="29"/>
      <c r="C29" s="29"/>
      <c r="D29" s="19"/>
      <c r="E29" s="17"/>
      <c r="G29" s="43"/>
    </row>
    <row r="30" spans="1:7" ht="15.75" x14ac:dyDescent="0.25">
      <c r="A30" s="22"/>
      <c r="B30" s="29"/>
      <c r="C30" s="29"/>
      <c r="D30" s="19"/>
      <c r="E30" s="17"/>
      <c r="G30" s="43"/>
    </row>
    <row r="31" spans="1:7" ht="15.75" x14ac:dyDescent="0.25">
      <c r="A31" s="22"/>
      <c r="B31" s="29"/>
      <c r="C31" s="29"/>
      <c r="D31" s="19"/>
      <c r="E31" s="17"/>
      <c r="G31" s="43"/>
    </row>
    <row r="32" spans="1:7" ht="16.5" thickBot="1" x14ac:dyDescent="0.3">
      <c r="A32" s="22"/>
      <c r="B32" s="29"/>
      <c r="C32" s="29"/>
      <c r="D32" s="19"/>
      <c r="E32" s="17"/>
      <c r="G32" s="40"/>
    </row>
    <row r="33" spans="1:8" ht="15.75" x14ac:dyDescent="0.25">
      <c r="A33" s="49" t="s">
        <v>91</v>
      </c>
      <c r="B33" s="31" t="s">
        <v>90</v>
      </c>
      <c r="C33" s="31"/>
      <c r="D33" s="20">
        <v>23.1</v>
      </c>
      <c r="E33" s="16">
        <f t="shared" si="0"/>
        <v>41.2</v>
      </c>
      <c r="F33" s="4" t="s">
        <v>58</v>
      </c>
      <c r="G33" s="39">
        <f>zweiMag-E33</f>
        <v>5.3799999999999955</v>
      </c>
      <c r="H33" s="3"/>
    </row>
    <row r="34" spans="1:8" ht="15.75" x14ac:dyDescent="0.25">
      <c r="A34" s="7" t="s">
        <v>92</v>
      </c>
      <c r="B34" s="29" t="s">
        <v>90</v>
      </c>
      <c r="C34" s="29"/>
      <c r="D34" s="19">
        <v>20.8</v>
      </c>
      <c r="E34" s="15">
        <f t="shared" si="0"/>
        <v>36.6</v>
      </c>
      <c r="F34" s="27" t="s">
        <v>58</v>
      </c>
      <c r="G34" s="40">
        <f>zweiMag-E34</f>
        <v>9.9799999999999969</v>
      </c>
    </row>
    <row r="35" spans="1:8" ht="15.75" x14ac:dyDescent="0.25">
      <c r="A35" s="7" t="s">
        <v>93</v>
      </c>
      <c r="B35" s="29" t="s">
        <v>90</v>
      </c>
      <c r="C35" s="29"/>
      <c r="D35" s="19">
        <v>26.12</v>
      </c>
      <c r="E35" s="15">
        <f t="shared" si="0"/>
        <v>47.24</v>
      </c>
      <c r="F35" s="32" t="s">
        <v>94</v>
      </c>
      <c r="G35" s="40">
        <f>zweiMag-E35</f>
        <v>-0.66000000000000369</v>
      </c>
    </row>
    <row r="36" spans="1:8" ht="15.75" x14ac:dyDescent="0.25">
      <c r="A36" s="7" t="s">
        <v>83</v>
      </c>
      <c r="B36" s="29" t="s">
        <v>90</v>
      </c>
      <c r="C36" s="29"/>
      <c r="D36" s="19">
        <v>22.6</v>
      </c>
      <c r="E36" s="15">
        <f t="shared" si="0"/>
        <v>40.200000000000003</v>
      </c>
      <c r="F36" s="27" t="s">
        <v>58</v>
      </c>
      <c r="G36" s="40">
        <f>zweiMag-E36</f>
        <v>6.3799999999999955</v>
      </c>
    </row>
    <row r="37" spans="1:8" ht="15.75" x14ac:dyDescent="0.25">
      <c r="A37" s="7" t="s">
        <v>95</v>
      </c>
      <c r="B37" s="29" t="s">
        <v>90</v>
      </c>
      <c r="C37" s="29"/>
      <c r="D37" s="19">
        <v>23.4</v>
      </c>
      <c r="E37" s="15">
        <f t="shared" si="0"/>
        <v>41.8</v>
      </c>
      <c r="F37" s="27" t="s">
        <v>58</v>
      </c>
      <c r="G37" s="40">
        <f>zweiMag-E37</f>
        <v>4.7800000000000011</v>
      </c>
    </row>
    <row r="38" spans="1:8" ht="15.75" x14ac:dyDescent="0.25">
      <c r="A38" s="7"/>
      <c r="B38" s="29"/>
      <c r="C38" s="29"/>
      <c r="D38" s="19"/>
      <c r="E38" s="15"/>
      <c r="F38" s="27"/>
      <c r="G38" s="40"/>
    </row>
    <row r="39" spans="1:8" ht="15.75" x14ac:dyDescent="0.25">
      <c r="A39" s="7"/>
      <c r="B39" s="29"/>
      <c r="C39" s="29"/>
      <c r="D39" s="19"/>
      <c r="E39" s="15"/>
      <c r="G39" s="40"/>
    </row>
    <row r="40" spans="1:8" ht="15.75" x14ac:dyDescent="0.25">
      <c r="A40" s="7"/>
      <c r="B40" s="29"/>
      <c r="C40" s="29"/>
      <c r="D40" s="19"/>
      <c r="E40" s="15"/>
      <c r="G40" s="40"/>
    </row>
    <row r="41" spans="1:8" ht="15.75" x14ac:dyDescent="0.25">
      <c r="A41" s="7"/>
      <c r="B41" s="29"/>
      <c r="C41" s="29"/>
      <c r="D41" s="19"/>
      <c r="E41" s="15"/>
      <c r="F41" s="27"/>
      <c r="G41" s="40"/>
    </row>
    <row r="42" spans="1:8" ht="15.75" x14ac:dyDescent="0.25">
      <c r="A42" s="7"/>
      <c r="B42" s="29"/>
      <c r="C42" s="29"/>
      <c r="D42" s="19"/>
      <c r="E42" s="15"/>
      <c r="F42" s="28"/>
      <c r="G42" s="40"/>
    </row>
    <row r="43" spans="1:8" ht="15.75" x14ac:dyDescent="0.25">
      <c r="A43" s="7"/>
      <c r="B43" s="29"/>
      <c r="C43" s="29"/>
      <c r="D43" s="19"/>
      <c r="E43" s="15"/>
      <c r="G43" s="40"/>
    </row>
    <row r="44" spans="1:8" ht="15.75" x14ac:dyDescent="0.25">
      <c r="A44" s="7"/>
      <c r="B44" s="29"/>
      <c r="C44" s="29"/>
      <c r="D44" s="19"/>
      <c r="E44" s="15"/>
      <c r="F44" s="27"/>
      <c r="G44" s="40"/>
    </row>
    <row r="45" spans="1:8" ht="15.75" x14ac:dyDescent="0.25">
      <c r="A45" s="7"/>
      <c r="B45" s="29"/>
      <c r="C45" s="29"/>
      <c r="D45" s="19"/>
      <c r="E45" s="15"/>
      <c r="G45" s="40"/>
    </row>
    <row r="46" spans="1:8" ht="15.75" x14ac:dyDescent="0.25">
      <c r="A46" s="7"/>
      <c r="B46" s="29"/>
      <c r="C46" s="29"/>
      <c r="D46" s="19"/>
      <c r="E46" s="15"/>
      <c r="F46" s="27"/>
      <c r="G46" s="40"/>
    </row>
    <row r="47" spans="1:8" ht="16.5" thickBot="1" x14ac:dyDescent="0.3">
      <c r="A47" s="7"/>
      <c r="B47" s="29"/>
      <c r="C47" s="29"/>
      <c r="D47" s="19"/>
      <c r="E47" s="15"/>
      <c r="F47" s="27"/>
      <c r="G47" s="40"/>
    </row>
    <row r="48" spans="1:8" ht="15.75" x14ac:dyDescent="0.25">
      <c r="A48" s="30"/>
      <c r="B48" s="31"/>
      <c r="C48" s="31"/>
      <c r="D48" s="20"/>
      <c r="E48" s="16"/>
      <c r="F48" s="3"/>
      <c r="G48" s="39"/>
      <c r="H48" s="13"/>
    </row>
    <row r="49" spans="1:8" ht="15.75" x14ac:dyDescent="0.25">
      <c r="A49" s="7"/>
      <c r="B49" s="29"/>
      <c r="C49" s="29"/>
      <c r="D49" s="19"/>
      <c r="E49" s="15"/>
      <c r="F49" s="32"/>
      <c r="G49" s="40"/>
    </row>
    <row r="50" spans="1:8" ht="16.5" thickBot="1" x14ac:dyDescent="0.3">
      <c r="A50" s="7"/>
      <c r="B50" s="29"/>
      <c r="C50" s="29"/>
      <c r="D50" s="19"/>
      <c r="E50" s="17"/>
      <c r="G50" s="40"/>
    </row>
    <row r="51" spans="1:8" ht="15.75" x14ac:dyDescent="0.25">
      <c r="A51" s="30"/>
      <c r="B51" s="31"/>
      <c r="C51" s="31"/>
      <c r="D51" s="20"/>
      <c r="E51" s="16"/>
      <c r="F51" s="4"/>
      <c r="G51" s="39"/>
      <c r="H51" s="3"/>
    </row>
  </sheetData>
  <mergeCells count="5">
    <mergeCell ref="A6:B6"/>
    <mergeCell ref="A8:B8"/>
    <mergeCell ref="B2:D2"/>
    <mergeCell ref="B3:D3"/>
    <mergeCell ref="A5:B5"/>
  </mergeCells>
  <phoneticPr fontId="0" type="noConversion"/>
  <printOptions gridLines="1"/>
  <pageMargins left="0.78740157480314965" right="0.39370078740157483" top="0.59055118110236227" bottom="0.78740157480314965" header="0.51181102362204722" footer="0.51181102362204722"/>
  <pageSetup paperSize="9" scale="54" orientation="landscape" r:id="rId1"/>
  <headerFooter alignWithMargins="0">
    <oddFooter>&amp;LStand: &amp;D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workbookViewId="0">
      <selection activeCell="J22" sqref="J22"/>
    </sheetView>
  </sheetViews>
  <sheetFormatPr baseColWidth="10" defaultRowHeight="12.75" x14ac:dyDescent="0.2"/>
  <cols>
    <col min="9" max="9" width="13.85546875" customWidth="1"/>
    <col min="10" max="10" width="8.28515625" customWidth="1"/>
    <col min="11" max="11" width="4.85546875" customWidth="1"/>
    <col min="12" max="12" width="14.7109375" customWidth="1"/>
    <col min="14" max="14" width="5.5703125" customWidth="1"/>
  </cols>
  <sheetData>
    <row r="1" spans="1:6" ht="15.75" x14ac:dyDescent="0.25">
      <c r="A1" s="1" t="s">
        <v>53</v>
      </c>
    </row>
    <row r="2" spans="1:6" ht="15.75" x14ac:dyDescent="0.25">
      <c r="A2" s="1" t="s">
        <v>40</v>
      </c>
    </row>
    <row r="3" spans="1:6" ht="18" customHeight="1" x14ac:dyDescent="0.2">
      <c r="A3" t="s">
        <v>30</v>
      </c>
      <c r="E3">
        <v>2.6</v>
      </c>
      <c r="F3" t="s">
        <v>42</v>
      </c>
    </row>
    <row r="4" spans="1:6" ht="18" customHeight="1" x14ac:dyDescent="0.2">
      <c r="A4" t="s">
        <v>29</v>
      </c>
      <c r="F4" t="s">
        <v>41</v>
      </c>
    </row>
    <row r="5" spans="1:6" ht="18" customHeight="1" x14ac:dyDescent="0.2">
      <c r="A5" t="s">
        <v>31</v>
      </c>
      <c r="E5">
        <v>3.8</v>
      </c>
      <c r="F5" t="s">
        <v>42</v>
      </c>
    </row>
    <row r="6" spans="1:6" ht="18" customHeight="1" x14ac:dyDescent="0.2">
      <c r="A6" t="s">
        <v>32</v>
      </c>
      <c r="F6" t="s">
        <v>41</v>
      </c>
    </row>
    <row r="7" spans="1:6" ht="18" customHeight="1" x14ac:dyDescent="0.2">
      <c r="A7" t="s">
        <v>33</v>
      </c>
      <c r="E7">
        <v>1.08</v>
      </c>
      <c r="F7" t="s">
        <v>42</v>
      </c>
    </row>
    <row r="8" spans="1:6" ht="18" customHeight="1" x14ac:dyDescent="0.2">
      <c r="A8" t="s">
        <v>34</v>
      </c>
      <c r="E8">
        <v>1.6</v>
      </c>
      <c r="F8" t="s">
        <v>42</v>
      </c>
    </row>
    <row r="9" spans="1:6" ht="18" customHeight="1" x14ac:dyDescent="0.2">
      <c r="A9" t="s">
        <v>35</v>
      </c>
      <c r="F9" t="s">
        <v>41</v>
      </c>
    </row>
    <row r="10" spans="1:6" ht="18" customHeight="1" x14ac:dyDescent="0.2">
      <c r="A10" t="s">
        <v>36</v>
      </c>
      <c r="F10" t="s">
        <v>41</v>
      </c>
    </row>
    <row r="11" spans="1:6" ht="18" customHeight="1" x14ac:dyDescent="0.2">
      <c r="A11" t="s">
        <v>37</v>
      </c>
      <c r="E11">
        <v>0.26</v>
      </c>
      <c r="F11" t="s">
        <v>43</v>
      </c>
    </row>
    <row r="12" spans="1:6" ht="18" customHeight="1" x14ac:dyDescent="0.2">
      <c r="A12" t="s">
        <v>38</v>
      </c>
      <c r="F12" t="s">
        <v>41</v>
      </c>
    </row>
    <row r="13" spans="1:6" ht="18" customHeight="1" x14ac:dyDescent="0.2">
      <c r="A13" t="s">
        <v>39</v>
      </c>
      <c r="F13" t="s">
        <v>41</v>
      </c>
    </row>
    <row r="15" spans="1:6" x14ac:dyDescent="0.2">
      <c r="A15" s="14" t="s">
        <v>50</v>
      </c>
      <c r="E15" s="14" t="s">
        <v>44</v>
      </c>
    </row>
    <row r="16" spans="1:6" x14ac:dyDescent="0.2">
      <c r="A16" t="s">
        <v>54</v>
      </c>
      <c r="E16">
        <f>E5+(10*E11)</f>
        <v>6.4</v>
      </c>
      <c r="F16" t="s">
        <v>41</v>
      </c>
    </row>
    <row r="17" spans="1:14" x14ac:dyDescent="0.2">
      <c r="A17" t="s">
        <v>46</v>
      </c>
      <c r="E17">
        <f>E3</f>
        <v>2.6</v>
      </c>
    </row>
    <row r="18" spans="1:14" x14ac:dyDescent="0.2">
      <c r="A18" t="s">
        <v>47</v>
      </c>
      <c r="E18">
        <f>E8</f>
        <v>1.6</v>
      </c>
    </row>
    <row r="19" spans="1:14" x14ac:dyDescent="0.2">
      <c r="A19" t="s">
        <v>55</v>
      </c>
      <c r="E19">
        <v>1.5</v>
      </c>
    </row>
    <row r="20" spans="1:14" x14ac:dyDescent="0.2">
      <c r="D20" t="s">
        <v>48</v>
      </c>
      <c r="E20">
        <f>SUM(E16:E19)</f>
        <v>12.1</v>
      </c>
      <c r="F20" t="s">
        <v>41</v>
      </c>
    </row>
    <row r="21" spans="1:14" x14ac:dyDescent="0.2">
      <c r="A21" t="s">
        <v>11</v>
      </c>
      <c r="E21" s="23">
        <v>16</v>
      </c>
      <c r="F21" s="14" t="s">
        <v>41</v>
      </c>
      <c r="G21" s="14" t="s">
        <v>45</v>
      </c>
    </row>
    <row r="22" spans="1:14" s="33" customFormat="1" ht="15.75" x14ac:dyDescent="0.25">
      <c r="D22" s="1" t="s">
        <v>49</v>
      </c>
      <c r="E22" s="35">
        <f>SUM(E20:E21)</f>
        <v>28.1</v>
      </c>
      <c r="F22" s="1" t="s">
        <v>41</v>
      </c>
      <c r="G22" s="35">
        <f>E22/2</f>
        <v>14.05</v>
      </c>
      <c r="H22" s="1" t="s">
        <v>41</v>
      </c>
      <c r="I22" s="34" t="s">
        <v>63</v>
      </c>
      <c r="J22" s="36">
        <f>E22+5</f>
        <v>33.1</v>
      </c>
      <c r="K22" s="1" t="s">
        <v>41</v>
      </c>
      <c r="L22" s="34" t="s">
        <v>64</v>
      </c>
      <c r="M22" s="36">
        <f>J22/2</f>
        <v>16.55</v>
      </c>
      <c r="N22" s="1" t="s">
        <v>41</v>
      </c>
    </row>
    <row r="24" spans="1:14" x14ac:dyDescent="0.2">
      <c r="A24" s="14" t="s">
        <v>51</v>
      </c>
      <c r="E24" s="14" t="s">
        <v>44</v>
      </c>
    </row>
    <row r="25" spans="1:14" x14ac:dyDescent="0.2">
      <c r="A25" t="s">
        <v>52</v>
      </c>
      <c r="E25">
        <f>(2*E5)+(20*E11)</f>
        <v>12.8</v>
      </c>
      <c r="F25" t="s">
        <v>41</v>
      </c>
    </row>
    <row r="26" spans="1:14" x14ac:dyDescent="0.2">
      <c r="A26" s="21" t="s">
        <v>59</v>
      </c>
      <c r="E26">
        <f>E7</f>
        <v>1.08</v>
      </c>
    </row>
    <row r="27" spans="1:14" x14ac:dyDescent="0.2">
      <c r="A27" t="s">
        <v>46</v>
      </c>
      <c r="E27">
        <f>E3</f>
        <v>2.6</v>
      </c>
    </row>
    <row r="28" spans="1:14" x14ac:dyDescent="0.2">
      <c r="A28" t="s">
        <v>47</v>
      </c>
      <c r="E28">
        <f>E8</f>
        <v>1.6</v>
      </c>
    </row>
    <row r="29" spans="1:14" x14ac:dyDescent="0.2">
      <c r="A29" s="21" t="s">
        <v>55</v>
      </c>
      <c r="E29">
        <v>1.5</v>
      </c>
    </row>
    <row r="30" spans="1:14" x14ac:dyDescent="0.2">
      <c r="D30" t="s">
        <v>48</v>
      </c>
      <c r="E30">
        <f>SUM(E25:E29)</f>
        <v>19.580000000000002</v>
      </c>
      <c r="F30" t="s">
        <v>41</v>
      </c>
    </row>
    <row r="31" spans="1:14" x14ac:dyDescent="0.2">
      <c r="A31" t="s">
        <v>11</v>
      </c>
      <c r="E31" s="23">
        <v>22</v>
      </c>
      <c r="F31" t="s">
        <v>41</v>
      </c>
      <c r="G31" s="14" t="s">
        <v>45</v>
      </c>
    </row>
    <row r="32" spans="1:14" s="33" customFormat="1" ht="15.75" x14ac:dyDescent="0.25">
      <c r="D32" s="1" t="s">
        <v>49</v>
      </c>
      <c r="E32" s="35">
        <f>SUM(E30:E31)</f>
        <v>41.58</v>
      </c>
      <c r="F32" s="1" t="s">
        <v>41</v>
      </c>
      <c r="G32" s="35">
        <f>E32/2</f>
        <v>20.79</v>
      </c>
      <c r="H32" s="1" t="s">
        <v>41</v>
      </c>
      <c r="I32" s="34" t="s">
        <v>63</v>
      </c>
      <c r="J32" s="36">
        <f>E32+5</f>
        <v>46.58</v>
      </c>
      <c r="K32" s="1" t="s">
        <v>41</v>
      </c>
      <c r="L32" s="34" t="s">
        <v>64</v>
      </c>
      <c r="M32" s="36">
        <f>J32/2</f>
        <v>23.29</v>
      </c>
      <c r="N32" s="1" t="s">
        <v>41</v>
      </c>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heetViews>
  <sheetFormatPr baseColWidth="10" defaultRowHeight="12.75" x14ac:dyDescent="0.2"/>
  <cols>
    <col min="2" max="2" width="16.28515625" customWidth="1"/>
  </cols>
  <sheetData>
    <row r="1" spans="1:3" ht="15.75" x14ac:dyDescent="0.25">
      <c r="A1" s="1" t="s">
        <v>9</v>
      </c>
    </row>
    <row r="3" spans="1:3" x14ac:dyDescent="0.2">
      <c r="A3" s="14" t="s">
        <v>10</v>
      </c>
      <c r="B3" s="14" t="s">
        <v>11</v>
      </c>
      <c r="C3" s="14" t="s">
        <v>1</v>
      </c>
    </row>
    <row r="4" spans="1:3" x14ac:dyDescent="0.2">
      <c r="A4" t="s">
        <v>5</v>
      </c>
      <c r="B4" t="s">
        <v>13</v>
      </c>
      <c r="C4" t="s">
        <v>14</v>
      </c>
    </row>
    <row r="5" spans="1:3" x14ac:dyDescent="0.2">
      <c r="A5" t="s">
        <v>12</v>
      </c>
      <c r="B5" t="s">
        <v>15</v>
      </c>
      <c r="C5" t="s">
        <v>16</v>
      </c>
    </row>
    <row r="6" spans="1:3" x14ac:dyDescent="0.2">
      <c r="A6" t="s">
        <v>17</v>
      </c>
      <c r="B6" t="s">
        <v>18</v>
      </c>
      <c r="C6" t="s">
        <v>19</v>
      </c>
    </row>
    <row r="7" spans="1:3" x14ac:dyDescent="0.2">
      <c r="A7" t="s">
        <v>6</v>
      </c>
      <c r="B7" t="s">
        <v>20</v>
      </c>
      <c r="C7" t="s">
        <v>21</v>
      </c>
    </row>
  </sheetData>
  <phoneticPr fontId="4"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2.75" x14ac:dyDescent="0.2"/>
  <sheetData>
    <row r="1" spans="1:1" ht="15.75" x14ac:dyDescent="0.25">
      <c r="A1" s="1" t="s">
        <v>28</v>
      </c>
    </row>
  </sheetData>
  <phoneticPr fontId="4"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C19"/>
  <sheetViews>
    <sheetView workbookViewId="0">
      <selection activeCell="A20" sqref="A20"/>
    </sheetView>
  </sheetViews>
  <sheetFormatPr baseColWidth="10" defaultRowHeight="12.75" x14ac:dyDescent="0.2"/>
  <cols>
    <col min="1" max="1" width="25.42578125" customWidth="1"/>
  </cols>
  <sheetData>
    <row r="3" spans="1:3" x14ac:dyDescent="0.2">
      <c r="A3" t="s">
        <v>67</v>
      </c>
    </row>
    <row r="4" spans="1:3" x14ac:dyDescent="0.2">
      <c r="A4" t="s">
        <v>68</v>
      </c>
      <c r="B4" t="s">
        <v>69</v>
      </c>
    </row>
    <row r="5" spans="1:3" x14ac:dyDescent="0.2">
      <c r="A5">
        <v>16</v>
      </c>
      <c r="B5">
        <f>A5/1.4</f>
        <v>11.428571428571429</v>
      </c>
    </row>
    <row r="7" spans="1:3" x14ac:dyDescent="0.2">
      <c r="A7" t="s">
        <v>70</v>
      </c>
    </row>
    <row r="8" spans="1:3" x14ac:dyDescent="0.2">
      <c r="A8" t="s">
        <v>71</v>
      </c>
      <c r="B8">
        <f>14*B5</f>
        <v>160</v>
      </c>
      <c r="C8" t="s">
        <v>73</v>
      </c>
    </row>
    <row r="9" spans="1:3" x14ac:dyDescent="0.2">
      <c r="A9" t="s">
        <v>72</v>
      </c>
      <c r="B9">
        <f>28*3</f>
        <v>84</v>
      </c>
      <c r="C9" t="s">
        <v>73</v>
      </c>
    </row>
    <row r="10" spans="1:3" x14ac:dyDescent="0.2">
      <c r="A10" t="s">
        <v>74</v>
      </c>
      <c r="B10">
        <f>B8-B9</f>
        <v>76</v>
      </c>
      <c r="C10" t="s">
        <v>73</v>
      </c>
    </row>
    <row r="12" spans="1:3" x14ac:dyDescent="0.2">
      <c r="A12" t="s">
        <v>75</v>
      </c>
      <c r="B12">
        <f>11+5</f>
        <v>16</v>
      </c>
      <c r="C12" t="s">
        <v>41</v>
      </c>
    </row>
    <row r="13" spans="1:3" x14ac:dyDescent="0.2">
      <c r="A13" t="s">
        <v>76</v>
      </c>
      <c r="B13">
        <f>B10+B12</f>
        <v>92</v>
      </c>
      <c r="C13" t="s">
        <v>41</v>
      </c>
    </row>
    <row r="15" spans="1:3" x14ac:dyDescent="0.2">
      <c r="A15" t="s">
        <v>77</v>
      </c>
      <c r="B15">
        <v>136.12</v>
      </c>
      <c r="C15" t="s">
        <v>41</v>
      </c>
    </row>
    <row r="17" spans="1:3" x14ac:dyDescent="0.2">
      <c r="A17" t="s">
        <v>78</v>
      </c>
      <c r="B17">
        <f>B15-B13</f>
        <v>44.120000000000005</v>
      </c>
      <c r="C17" t="s">
        <v>79</v>
      </c>
    </row>
    <row r="18" spans="1:3" x14ac:dyDescent="0.2">
      <c r="A18" t="s">
        <v>80</v>
      </c>
      <c r="B18">
        <f>B17*1.4</f>
        <v>61.768000000000001</v>
      </c>
      <c r="C18" t="s">
        <v>81</v>
      </c>
    </row>
    <row r="19" spans="1:3" x14ac:dyDescent="0.2">
      <c r="B19">
        <f>B18/28</f>
        <v>2.206</v>
      </c>
      <c r="C19" t="s">
        <v>82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Futterplan2019</vt:lpstr>
      <vt:lpstr>Leergewichte</vt:lpstr>
      <vt:lpstr>Futterarten</vt:lpstr>
      <vt:lpstr>Hinweise</vt:lpstr>
      <vt:lpstr>Tabelle1</vt:lpstr>
      <vt:lpstr>einMag</vt:lpstr>
      <vt:lpstr>FuMag</vt:lpstr>
      <vt:lpstr>zweiMag</vt:lpstr>
    </vt:vector>
  </TitlesOfParts>
  <Manager>Wolfgang Mallin</Manager>
  <LinksUpToDate>false</LinksUpToDate>
  <SharedDoc>false</SharedDoc>
  <HyperlinkBase>http://www.bv-besigheim.de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Wintereinfütterung</dc:title>
  <dc:creator>Bezirksverein für Bienenzucht Besigheim e.V.</dc:creator>
  <cp:lastModifiedBy>BWM</cp:lastModifiedBy>
  <cp:lastPrinted>2017-09-19T15:29:57Z</cp:lastPrinted>
  <dcterms:created xsi:type="dcterms:W3CDTF">2009-09-06T09:26:21Z</dcterms:created>
  <dcterms:modified xsi:type="dcterms:W3CDTF">2019-08-25T16:06:38Z</dcterms:modified>
</cp:coreProperties>
</file>